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65-21-RFB-PW-MACKUBIN CHILD ROAD N&amp;S PUMP STATION REHAB-AARON HASS/"/>
    </mc:Choice>
  </mc:AlternateContent>
  <xr:revisionPtr revIDLastSave="127" documentId="8_{7D4AB7A2-59A1-424D-89D3-8D440B8F02C7}" xr6:coauthVersionLast="47" xr6:coauthVersionMax="47" xr10:uidLastSave="{5780C067-F4FE-4231-AA7A-ACD3034D4657}"/>
  <bookViews>
    <workbookView xWindow="-120" yWindow="-120" windowWidth="29040" windowHeight="15840" xr2:uid="{00000000-000D-0000-FFFF-FFFF00000000}"/>
  </bookViews>
  <sheets>
    <sheet name="Blank" sheetId="4" r:id="rId1"/>
  </sheets>
  <definedNames>
    <definedName name="_xlnm.Print_Area" localSheetId="0">Blank!$A$1:$F$70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4" l="1"/>
  <c r="F10" i="4"/>
  <c r="F9" i="4"/>
  <c r="G6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9" i="4"/>
  <c r="F64" i="4"/>
  <c r="E65" i="4" s="1"/>
  <c r="F45" i="4"/>
  <c r="F44" i="4"/>
  <c r="F63" i="4"/>
  <c r="D38" i="4"/>
  <c r="F38" i="4" s="1"/>
  <c r="D36" i="4"/>
  <c r="F36" i="4" s="1"/>
  <c r="D57" i="4"/>
  <c r="F57" i="4" s="1"/>
  <c r="D56" i="4"/>
  <c r="F56" i="4" s="1"/>
  <c r="D55" i="4"/>
  <c r="F55" i="4" s="1"/>
  <c r="F62" i="4"/>
  <c r="F61" i="4"/>
  <c r="F60" i="4"/>
  <c r="F59" i="4"/>
  <c r="F58" i="4"/>
  <c r="F54" i="4"/>
  <c r="F53" i="4"/>
  <c r="F52" i="4"/>
  <c r="F51" i="4"/>
  <c r="F50" i="4"/>
  <c r="F49" i="4"/>
  <c r="F48" i="4"/>
  <c r="F47" i="4"/>
  <c r="D37" i="4"/>
  <c r="F37" i="4" s="1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D19" i="4"/>
  <c r="D18" i="4"/>
  <c r="D17" i="4"/>
  <c r="F14" i="4"/>
  <c r="F11" i="4" l="1"/>
  <c r="F13" i="4"/>
  <c r="F25" i="4"/>
  <c r="F24" i="4"/>
  <c r="F23" i="4"/>
  <c r="F20" i="4"/>
  <c r="F21" i="4"/>
  <c r="F22" i="4"/>
  <c r="F19" i="4"/>
  <c r="F18" i="4"/>
  <c r="F17" i="4"/>
  <c r="F16" i="4"/>
  <c r="F15" i="4"/>
  <c r="F12" i="4"/>
  <c r="A10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8" i="4" s="1"/>
  <c r="A29" i="4" l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l="1"/>
  <c r="A42" i="4" s="1"/>
  <c r="A43" i="4" s="1"/>
  <c r="A44" i="4" s="1"/>
  <c r="A45" i="4" l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</calcChain>
</file>

<file path=xl/sharedStrings.xml><?xml version="1.0" encoding="utf-8"?>
<sst xmlns="http://schemas.openxmlformats.org/spreadsheetml/2006/main" count="131" uniqueCount="48">
  <si>
    <t>Description</t>
  </si>
  <si>
    <t>Unit</t>
  </si>
  <si>
    <t>LUMP SUM</t>
  </si>
  <si>
    <t>DSI PERMIT ALLOWANCE</t>
  </si>
  <si>
    <t>The Owner reserves the right to accept or reject any or all line items at no additional cost to the contract.</t>
  </si>
  <si>
    <t>Quantities listed are an estimate; the unit price bid will be used in all instances regardless of the final quantity of the line item.</t>
  </si>
  <si>
    <t>No.</t>
  </si>
  <si>
    <t>BID FORM</t>
  </si>
  <si>
    <t>STREET SWEEPING</t>
  </si>
  <si>
    <t>HOURS</t>
  </si>
  <si>
    <t>MOBILIZATION &amp; DEMOBILIZATION</t>
  </si>
  <si>
    <t>Company Name:</t>
  </si>
  <si>
    <t>No. of Addenda:</t>
  </si>
  <si>
    <t>BASE BID</t>
  </si>
  <si>
    <t>CONSTRUCTION ALLOWANCE</t>
  </si>
  <si>
    <t>Estimated Quantity</t>
  </si>
  <si>
    <t>Unit Price</t>
  </si>
  <si>
    <t>Extension</t>
  </si>
  <si>
    <t>TRAFFIC CONTROL</t>
  </si>
  <si>
    <t>Mackubin Lift Station</t>
  </si>
  <si>
    <t>SELECTIVE DEMOLITION</t>
  </si>
  <si>
    <t>BYPASS VAULT</t>
  </si>
  <si>
    <t>INSTALL NEW PUMPS, BASE ELBOWS, GUIDE RAILS</t>
  </si>
  <si>
    <t>CONTROL PANEL</t>
  </si>
  <si>
    <t>CLASS 5, AGGREGATE BASE</t>
  </si>
  <si>
    <t>TON</t>
  </si>
  <si>
    <t>REMOVE BITUMINOUS PAVEMENT</t>
  </si>
  <si>
    <t>SQUARE YARD</t>
  </si>
  <si>
    <t>SEEDING, TOPSOIL, AND EROSION CONTROL BLANKET (NATURAL NETTING)</t>
  </si>
  <si>
    <t>ACRES</t>
  </si>
  <si>
    <t>Childs Road North Lift Station</t>
  </si>
  <si>
    <t>Childs Road South Lift Station</t>
  </si>
  <si>
    <t>MACKUBIN &amp; CHILDS ROAD LIFT STATION REHABILITATION PROJECT</t>
  </si>
  <si>
    <t>ALLOW</t>
  </si>
  <si>
    <t>WET WELL AND VALVE VAULT TOP SLABS WITH HATCH &amp; SAFETY GRATING</t>
  </si>
  <si>
    <t>EROSION CONTROL</t>
  </si>
  <si>
    <t>TEMPORARY CONVEYANCE OF WASTEWATER</t>
  </si>
  <si>
    <t>BITUMINOUS PAVEMENT</t>
  </si>
  <si>
    <t>REPLACE PIPING INCLUDING SUPPORTS, FITTINGS, AND CONNECTIONS</t>
  </si>
  <si>
    <t>ELECTRICAL PLATFORM</t>
  </si>
  <si>
    <t>CUBIC YARD</t>
  </si>
  <si>
    <t>FORCEMAIN CLEANING AND CCTV</t>
  </si>
  <si>
    <t>LF</t>
  </si>
  <si>
    <t>CITY OF ST. PAUL PROJECT NO. 24-S-2084</t>
  </si>
  <si>
    <t>TOTAL BASE BID
Please enter this amount on line response on Supplier Portal via www.stpaulbids.com</t>
  </si>
  <si>
    <t>BID FORM SUMMARY EVENT #1365</t>
  </si>
  <si>
    <t>Meyer Contracting</t>
  </si>
  <si>
    <t>Minger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</si>
</sst>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7" xfId="0" applyFont="1" applyBorder="1"/>
    <xf numFmtId="0" fontId="10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right"/>
    </xf>
    <xf numFmtId="0" fontId="11" fillId="0" borderId="13" xfId="0" applyFont="1" applyBorder="1"/>
    <xf numFmtId="0" fontId="11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right"/>
    </xf>
    <xf numFmtId="0" fontId="5" fillId="3" borderId="9" xfId="0" applyFont="1" applyFill="1" applyBorder="1" applyAlignment="1">
      <alignment horizontal="center" vertical="center" wrapText="1"/>
    </xf>
    <xf numFmtId="44" fontId="4" fillId="0" borderId="0" xfId="2" applyFont="1"/>
    <xf numFmtId="44" fontId="2" fillId="0" borderId="1" xfId="2" applyNumberFormat="1" applyFont="1" applyBorder="1" applyAlignment="1">
      <alignment horizontal="center" vertical="center" wrapText="1"/>
    </xf>
    <xf numFmtId="44" fontId="5" fillId="3" borderId="9" xfId="2" applyNumberFormat="1" applyFont="1" applyFill="1" applyBorder="1" applyAlignment="1">
      <alignment horizontal="center" vertical="center" wrapText="1"/>
    </xf>
    <xf numFmtId="44" fontId="4" fillId="0" borderId="11" xfId="2" applyNumberFormat="1" applyFont="1" applyBorder="1"/>
    <xf numFmtId="44" fontId="4" fillId="0" borderId="0" xfId="2" applyNumberFormat="1" applyFont="1"/>
    <xf numFmtId="44" fontId="4" fillId="0" borderId="16" xfId="2" applyNumberFormat="1" applyFont="1" applyBorder="1"/>
    <xf numFmtId="44" fontId="2" fillId="0" borderId="22" xfId="2" applyFont="1" applyBorder="1" applyAlignment="1">
      <alignment horizontal="center" vertical="center" wrapText="1"/>
    </xf>
    <xf numFmtId="7" fontId="2" fillId="0" borderId="23" xfId="0" applyNumberFormat="1" applyFont="1" applyBorder="1" applyAlignment="1">
      <alignment horizontal="center" vertical="center" wrapText="1"/>
    </xf>
    <xf numFmtId="44" fontId="4" fillId="0" borderId="22" xfId="2" applyFont="1" applyBorder="1"/>
    <xf numFmtId="0" fontId="4" fillId="0" borderId="23" xfId="0" applyFont="1" applyBorder="1"/>
    <xf numFmtId="164" fontId="8" fillId="0" borderId="22" xfId="0" applyNumberFormat="1" applyFont="1" applyBorder="1" applyAlignment="1">
      <alignment horizontal="right" vertical="center"/>
    </xf>
    <xf numFmtId="164" fontId="4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horizontal="right" vertical="center"/>
    </xf>
    <xf numFmtId="164" fontId="4" fillId="0" borderId="30" xfId="0" applyNumberFormat="1" applyFont="1" applyBorder="1"/>
    <xf numFmtId="3" fontId="7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right" vertical="center"/>
    </xf>
    <xf numFmtId="164" fontId="8" fillId="0" borderId="35" xfId="0" applyNumberFormat="1" applyFont="1" applyBorder="1" applyAlignment="1">
      <alignment horizontal="right" vertical="center"/>
    </xf>
    <xf numFmtId="44" fontId="16" fillId="0" borderId="1" xfId="2" applyNumberFormat="1" applyFont="1" applyBorder="1"/>
    <xf numFmtId="44" fontId="5" fillId="3" borderId="1" xfId="2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164" fontId="12" fillId="4" borderId="31" xfId="0" applyNumberFormat="1" applyFont="1" applyFill="1" applyBorder="1" applyAlignment="1">
      <alignment horizontal="center"/>
    </xf>
    <xf numFmtId="164" fontId="12" fillId="4" borderId="33" xfId="0" applyNumberFormat="1" applyFont="1" applyFill="1" applyBorder="1" applyAlignment="1">
      <alignment horizontal="center"/>
    </xf>
    <xf numFmtId="164" fontId="12" fillId="4" borderId="34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4" xfId="0" applyFont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3 2" xfId="1" xr:uid="{81381192-15DF-4B4B-A5DE-967932B708F4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4D7B-42C6-45AA-8EB1-F52594F7C441}">
  <dimension ref="A1:H70"/>
  <sheetViews>
    <sheetView tabSelected="1" topLeftCell="A48" zoomScaleNormal="100" zoomScaleSheetLayoutView="100" workbookViewId="0">
      <selection activeCell="A5" sqref="A5:H65"/>
    </sheetView>
  </sheetViews>
  <sheetFormatPr defaultColWidth="9.140625" defaultRowHeight="12.75" x14ac:dyDescent="0.2"/>
  <cols>
    <col min="1" max="1" width="5.140625" style="3" customWidth="1"/>
    <col min="2" max="2" width="39.42578125" style="3" customWidth="1"/>
    <col min="3" max="3" width="12.7109375" style="3" customWidth="1"/>
    <col min="4" max="4" width="10.42578125" style="3" customWidth="1"/>
    <col min="5" max="5" width="18" style="24" hidden="1" customWidth="1"/>
    <col min="6" max="6" width="15.85546875" style="8" hidden="1" customWidth="1"/>
    <col min="7" max="7" width="12.5703125" style="20" customWidth="1"/>
    <col min="8" max="8" width="18.42578125" style="3" customWidth="1"/>
    <col min="9" max="16384" width="9.140625" style="3"/>
  </cols>
  <sheetData>
    <row r="1" spans="1:8" ht="18.75" x14ac:dyDescent="0.3">
      <c r="A1" s="58" t="s">
        <v>45</v>
      </c>
      <c r="B1" s="59"/>
      <c r="C1" s="59"/>
      <c r="D1" s="59"/>
      <c r="E1" s="59"/>
      <c r="F1" s="60"/>
    </row>
    <row r="2" spans="1:8" ht="18.75" x14ac:dyDescent="0.3">
      <c r="A2" s="61" t="s">
        <v>32</v>
      </c>
      <c r="B2" s="62"/>
      <c r="C2" s="62"/>
      <c r="D2" s="62"/>
      <c r="E2" s="62"/>
      <c r="F2" s="63"/>
    </row>
    <row r="3" spans="1:8" ht="14.25" x14ac:dyDescent="0.2">
      <c r="A3" s="64" t="s">
        <v>7</v>
      </c>
      <c r="B3" s="65"/>
      <c r="C3" s="65"/>
      <c r="D3" s="65"/>
      <c r="E3" s="65"/>
      <c r="F3" s="66"/>
    </row>
    <row r="4" spans="1:8" ht="15" thickBot="1" x14ac:dyDescent="0.25">
      <c r="A4" s="64" t="s">
        <v>43</v>
      </c>
      <c r="B4" s="67"/>
      <c r="C4" s="67"/>
      <c r="D4" s="67"/>
      <c r="E4" s="67"/>
      <c r="F4" s="66"/>
    </row>
    <row r="5" spans="1:8" ht="37.5" customHeight="1" x14ac:dyDescent="0.3">
      <c r="A5" s="32"/>
      <c r="B5" s="33"/>
      <c r="C5" s="33"/>
      <c r="D5" s="33"/>
      <c r="E5" s="48" t="s">
        <v>46</v>
      </c>
      <c r="F5" s="49"/>
      <c r="G5" s="50" t="s">
        <v>47</v>
      </c>
      <c r="H5" s="51"/>
    </row>
    <row r="6" spans="1:8" ht="39.75" customHeight="1" x14ac:dyDescent="0.2">
      <c r="A6" s="34" t="s">
        <v>6</v>
      </c>
      <c r="B6" s="2" t="s">
        <v>0</v>
      </c>
      <c r="C6" s="2" t="s">
        <v>1</v>
      </c>
      <c r="D6" s="1" t="s">
        <v>15</v>
      </c>
      <c r="E6" s="21" t="s">
        <v>16</v>
      </c>
      <c r="F6" s="27" t="s">
        <v>17</v>
      </c>
      <c r="G6" s="26" t="s">
        <v>16</v>
      </c>
      <c r="H6" s="27" t="s">
        <v>17</v>
      </c>
    </row>
    <row r="7" spans="1:8" ht="24" customHeight="1" x14ac:dyDescent="0.2">
      <c r="A7" s="71" t="s">
        <v>13</v>
      </c>
      <c r="B7" s="72"/>
      <c r="C7" s="72"/>
      <c r="D7" s="72"/>
      <c r="E7" s="72"/>
      <c r="F7" s="73"/>
      <c r="G7" s="28"/>
      <c r="H7" s="29"/>
    </row>
    <row r="8" spans="1:8" ht="24" customHeight="1" x14ac:dyDescent="0.2">
      <c r="A8" s="35"/>
      <c r="B8" s="19" t="s">
        <v>19</v>
      </c>
      <c r="C8" s="19"/>
      <c r="D8" s="19"/>
      <c r="E8" s="22"/>
      <c r="F8" s="36"/>
      <c r="G8" s="28"/>
      <c r="H8" s="29"/>
    </row>
    <row r="9" spans="1:8" ht="24" customHeight="1" x14ac:dyDescent="0.25">
      <c r="A9" s="37">
        <v>1</v>
      </c>
      <c r="B9" s="5" t="s">
        <v>14</v>
      </c>
      <c r="C9" s="4" t="s">
        <v>33</v>
      </c>
      <c r="D9" s="41">
        <v>1</v>
      </c>
      <c r="E9" s="46">
        <v>5000</v>
      </c>
      <c r="F9" s="44">
        <f>E9*D9</f>
        <v>5000</v>
      </c>
      <c r="G9" s="30">
        <v>5000</v>
      </c>
      <c r="H9" s="31">
        <f>G9*D9</f>
        <v>5000</v>
      </c>
    </row>
    <row r="10" spans="1:8" ht="24" customHeight="1" x14ac:dyDescent="0.25">
      <c r="A10" s="37">
        <f>A9+1</f>
        <v>2</v>
      </c>
      <c r="B10" s="5" t="s">
        <v>3</v>
      </c>
      <c r="C10" s="4" t="s">
        <v>33</v>
      </c>
      <c r="D10" s="41">
        <v>1</v>
      </c>
      <c r="E10" s="46">
        <v>2000</v>
      </c>
      <c r="F10" s="44">
        <f>D10*E10</f>
        <v>2000</v>
      </c>
      <c r="G10" s="30">
        <v>2000</v>
      </c>
      <c r="H10" s="31">
        <f t="shared" ref="H10:H64" si="0">G10*D10</f>
        <v>2000</v>
      </c>
    </row>
    <row r="11" spans="1:8" ht="24" customHeight="1" x14ac:dyDescent="0.25">
      <c r="A11" s="37">
        <f t="shared" ref="A11:A25" si="1">A10+1</f>
        <v>3</v>
      </c>
      <c r="B11" s="5" t="s">
        <v>18</v>
      </c>
      <c r="C11" s="4" t="s">
        <v>2</v>
      </c>
      <c r="D11" s="41">
        <v>1</v>
      </c>
      <c r="E11" s="46">
        <v>5000</v>
      </c>
      <c r="F11" s="44">
        <f t="shared" ref="F11:F25" si="2">D11*E11</f>
        <v>5000</v>
      </c>
      <c r="G11" s="30">
        <v>5000</v>
      </c>
      <c r="H11" s="31">
        <f t="shared" si="0"/>
        <v>5000</v>
      </c>
    </row>
    <row r="12" spans="1:8" ht="24" customHeight="1" x14ac:dyDescent="0.25">
      <c r="A12" s="37">
        <f t="shared" si="1"/>
        <v>4</v>
      </c>
      <c r="B12" s="5" t="s">
        <v>36</v>
      </c>
      <c r="C12" s="4" t="s">
        <v>2</v>
      </c>
      <c r="D12" s="41">
        <v>1</v>
      </c>
      <c r="E12" s="46">
        <v>25000</v>
      </c>
      <c r="F12" s="44">
        <f t="shared" si="2"/>
        <v>25000</v>
      </c>
      <c r="G12" s="30">
        <v>40000</v>
      </c>
      <c r="H12" s="31">
        <f t="shared" si="0"/>
        <v>40000</v>
      </c>
    </row>
    <row r="13" spans="1:8" ht="24" customHeight="1" x14ac:dyDescent="0.25">
      <c r="A13" s="37">
        <f t="shared" si="1"/>
        <v>5</v>
      </c>
      <c r="B13" s="6" t="s">
        <v>8</v>
      </c>
      <c r="C13" s="7" t="s">
        <v>9</v>
      </c>
      <c r="D13" s="42">
        <v>20</v>
      </c>
      <c r="E13" s="46">
        <v>180</v>
      </c>
      <c r="F13" s="44">
        <f t="shared" si="2"/>
        <v>3600</v>
      </c>
      <c r="G13" s="30">
        <v>180</v>
      </c>
      <c r="H13" s="31">
        <f t="shared" si="0"/>
        <v>3600</v>
      </c>
    </row>
    <row r="14" spans="1:8" ht="24" customHeight="1" x14ac:dyDescent="0.25">
      <c r="A14" s="37">
        <f t="shared" si="1"/>
        <v>6</v>
      </c>
      <c r="B14" s="5" t="s">
        <v>35</v>
      </c>
      <c r="C14" s="4" t="s">
        <v>2</v>
      </c>
      <c r="D14" s="41">
        <v>1</v>
      </c>
      <c r="E14" s="46">
        <v>1397.43</v>
      </c>
      <c r="F14" s="44">
        <f t="shared" ref="F14" si="3">D14*E14</f>
        <v>1397.43</v>
      </c>
      <c r="G14" s="30">
        <v>2000</v>
      </c>
      <c r="H14" s="31">
        <f t="shared" si="0"/>
        <v>2000</v>
      </c>
    </row>
    <row r="15" spans="1:8" ht="24" customHeight="1" x14ac:dyDescent="0.25">
      <c r="A15" s="37">
        <f t="shared" si="1"/>
        <v>7</v>
      </c>
      <c r="B15" s="5" t="s">
        <v>10</v>
      </c>
      <c r="C15" s="4" t="s">
        <v>2</v>
      </c>
      <c r="D15" s="41">
        <v>1</v>
      </c>
      <c r="E15" s="46">
        <v>35000</v>
      </c>
      <c r="F15" s="44">
        <f t="shared" si="2"/>
        <v>35000</v>
      </c>
      <c r="G15" s="30">
        <v>30000</v>
      </c>
      <c r="H15" s="31">
        <f t="shared" si="0"/>
        <v>30000</v>
      </c>
    </row>
    <row r="16" spans="1:8" ht="24" customHeight="1" x14ac:dyDescent="0.25">
      <c r="A16" s="37">
        <f t="shared" si="1"/>
        <v>8</v>
      </c>
      <c r="B16" s="5" t="s">
        <v>20</v>
      </c>
      <c r="C16" s="4" t="s">
        <v>2</v>
      </c>
      <c r="D16" s="41">
        <v>1</v>
      </c>
      <c r="E16" s="46">
        <v>19844.55</v>
      </c>
      <c r="F16" s="44">
        <f t="shared" si="2"/>
        <v>19844.55</v>
      </c>
      <c r="G16" s="30">
        <v>15000</v>
      </c>
      <c r="H16" s="31">
        <f t="shared" si="0"/>
        <v>15000</v>
      </c>
    </row>
    <row r="17" spans="1:8" ht="24" customHeight="1" x14ac:dyDescent="0.25">
      <c r="A17" s="37">
        <f t="shared" si="1"/>
        <v>9</v>
      </c>
      <c r="B17" s="6" t="s">
        <v>24</v>
      </c>
      <c r="C17" s="7" t="s">
        <v>40</v>
      </c>
      <c r="D17" s="42">
        <f>((945*1)*150)/2000</f>
        <v>70.875</v>
      </c>
      <c r="E17" s="46">
        <v>75</v>
      </c>
      <c r="F17" s="44">
        <f t="shared" si="2"/>
        <v>5315.625</v>
      </c>
      <c r="G17" s="30">
        <v>60</v>
      </c>
      <c r="H17" s="31">
        <f t="shared" si="0"/>
        <v>4252.5</v>
      </c>
    </row>
    <row r="18" spans="1:8" ht="24" customHeight="1" x14ac:dyDescent="0.25">
      <c r="A18" s="37">
        <f t="shared" si="1"/>
        <v>10</v>
      </c>
      <c r="B18" s="6" t="s">
        <v>26</v>
      </c>
      <c r="C18" s="7" t="s">
        <v>27</v>
      </c>
      <c r="D18" s="42">
        <f>945/9</f>
        <v>105</v>
      </c>
      <c r="E18" s="46">
        <v>10.43</v>
      </c>
      <c r="F18" s="44">
        <f t="shared" si="2"/>
        <v>1095.1499999999999</v>
      </c>
      <c r="G18" s="30">
        <v>17</v>
      </c>
      <c r="H18" s="31">
        <f t="shared" si="0"/>
        <v>1785</v>
      </c>
    </row>
    <row r="19" spans="1:8" ht="24" customHeight="1" x14ac:dyDescent="0.25">
      <c r="A19" s="37">
        <f t="shared" si="1"/>
        <v>11</v>
      </c>
      <c r="B19" s="6" t="s">
        <v>37</v>
      </c>
      <c r="C19" s="7" t="s">
        <v>25</v>
      </c>
      <c r="D19" s="42">
        <f>((945*0.333)*125)/2000</f>
        <v>19.6678125</v>
      </c>
      <c r="E19" s="46">
        <v>262.27</v>
      </c>
      <c r="F19" s="44">
        <f t="shared" si="2"/>
        <v>5158.2771843749997</v>
      </c>
      <c r="G19" s="30">
        <v>215</v>
      </c>
      <c r="H19" s="31">
        <f t="shared" si="0"/>
        <v>4228.5796874999996</v>
      </c>
    </row>
    <row r="20" spans="1:8" ht="48" customHeight="1" x14ac:dyDescent="0.25">
      <c r="A20" s="37">
        <f t="shared" si="1"/>
        <v>12</v>
      </c>
      <c r="B20" s="6" t="s">
        <v>28</v>
      </c>
      <c r="C20" s="7" t="s">
        <v>29</v>
      </c>
      <c r="D20" s="43">
        <v>0.2</v>
      </c>
      <c r="E20" s="46">
        <v>71870.350000000006</v>
      </c>
      <c r="F20" s="44">
        <f t="shared" si="2"/>
        <v>14374.070000000002</v>
      </c>
      <c r="G20" s="30">
        <v>15000</v>
      </c>
      <c r="H20" s="31">
        <f t="shared" si="0"/>
        <v>3000</v>
      </c>
    </row>
    <row r="21" spans="1:8" ht="24" customHeight="1" x14ac:dyDescent="0.25">
      <c r="A21" s="37">
        <f t="shared" si="1"/>
        <v>13</v>
      </c>
      <c r="B21" s="6" t="s">
        <v>34</v>
      </c>
      <c r="C21" s="7" t="s">
        <v>2</v>
      </c>
      <c r="D21" s="42">
        <v>1</v>
      </c>
      <c r="E21" s="46">
        <v>29362.240000000002</v>
      </c>
      <c r="F21" s="44">
        <f t="shared" si="2"/>
        <v>29362.240000000002</v>
      </c>
      <c r="G21" s="30">
        <v>15000</v>
      </c>
      <c r="H21" s="31">
        <f t="shared" si="0"/>
        <v>15000</v>
      </c>
    </row>
    <row r="22" spans="1:8" ht="24" customHeight="1" x14ac:dyDescent="0.25">
      <c r="A22" s="37">
        <f t="shared" si="1"/>
        <v>14</v>
      </c>
      <c r="B22" s="6" t="s">
        <v>21</v>
      </c>
      <c r="C22" s="7" t="s">
        <v>2</v>
      </c>
      <c r="D22" s="42">
        <v>1</v>
      </c>
      <c r="E22" s="46">
        <v>63956.25</v>
      </c>
      <c r="F22" s="44">
        <f t="shared" si="2"/>
        <v>63956.25</v>
      </c>
      <c r="G22" s="30">
        <v>15000</v>
      </c>
      <c r="H22" s="31">
        <f t="shared" si="0"/>
        <v>15000</v>
      </c>
    </row>
    <row r="23" spans="1:8" ht="24" customHeight="1" x14ac:dyDescent="0.25">
      <c r="A23" s="37">
        <f t="shared" si="1"/>
        <v>15</v>
      </c>
      <c r="B23" s="6" t="s">
        <v>38</v>
      </c>
      <c r="C23" s="7" t="s">
        <v>2</v>
      </c>
      <c r="D23" s="42">
        <v>1</v>
      </c>
      <c r="E23" s="46">
        <v>53912.04</v>
      </c>
      <c r="F23" s="44">
        <f t="shared" si="2"/>
        <v>53912.04</v>
      </c>
      <c r="G23" s="30">
        <v>60000</v>
      </c>
      <c r="H23" s="31">
        <f t="shared" si="0"/>
        <v>60000</v>
      </c>
    </row>
    <row r="24" spans="1:8" ht="24" customHeight="1" x14ac:dyDescent="0.25">
      <c r="A24" s="37">
        <f t="shared" si="1"/>
        <v>16</v>
      </c>
      <c r="B24" s="6" t="s">
        <v>23</v>
      </c>
      <c r="C24" s="7" t="s">
        <v>2</v>
      </c>
      <c r="D24" s="42">
        <v>1</v>
      </c>
      <c r="E24" s="46">
        <v>171973.23</v>
      </c>
      <c r="F24" s="44">
        <f t="shared" si="2"/>
        <v>171973.23</v>
      </c>
      <c r="G24" s="30">
        <v>200000</v>
      </c>
      <c r="H24" s="31">
        <f t="shared" si="0"/>
        <v>200000</v>
      </c>
    </row>
    <row r="25" spans="1:8" ht="24" customHeight="1" x14ac:dyDescent="0.25">
      <c r="A25" s="37">
        <f t="shared" si="1"/>
        <v>17</v>
      </c>
      <c r="B25" s="6" t="s">
        <v>22</v>
      </c>
      <c r="C25" s="7" t="s">
        <v>2</v>
      </c>
      <c r="D25" s="42">
        <v>1</v>
      </c>
      <c r="E25" s="46">
        <v>153371.66</v>
      </c>
      <c r="F25" s="44">
        <f t="shared" si="2"/>
        <v>153371.66</v>
      </c>
      <c r="G25" s="30">
        <v>85000</v>
      </c>
      <c r="H25" s="31">
        <f t="shared" si="0"/>
        <v>85000</v>
      </c>
    </row>
    <row r="26" spans="1:8" ht="24" customHeight="1" x14ac:dyDescent="0.25">
      <c r="A26" s="37">
        <f>A25+1</f>
        <v>18</v>
      </c>
      <c r="B26" s="6" t="s">
        <v>41</v>
      </c>
      <c r="C26" s="7" t="s">
        <v>42</v>
      </c>
      <c r="D26" s="42">
        <v>850</v>
      </c>
      <c r="E26" s="46">
        <v>15.76</v>
      </c>
      <c r="F26" s="44">
        <f>D26*E26</f>
        <v>13396</v>
      </c>
      <c r="G26" s="30">
        <v>10.5</v>
      </c>
      <c r="H26" s="31">
        <f t="shared" si="0"/>
        <v>8925</v>
      </c>
    </row>
    <row r="27" spans="1:8" ht="24" customHeight="1" x14ac:dyDescent="0.2">
      <c r="A27" s="35"/>
      <c r="B27" s="19" t="s">
        <v>30</v>
      </c>
      <c r="C27" s="19"/>
      <c r="D27" s="19"/>
      <c r="E27" s="47"/>
      <c r="F27" s="36"/>
      <c r="G27" s="30"/>
      <c r="H27" s="31">
        <f t="shared" si="0"/>
        <v>0</v>
      </c>
    </row>
    <row r="28" spans="1:8" ht="24" customHeight="1" x14ac:dyDescent="0.25">
      <c r="A28" s="37">
        <f>A26+1</f>
        <v>19</v>
      </c>
      <c r="B28" s="5" t="s">
        <v>14</v>
      </c>
      <c r="C28" s="4" t="s">
        <v>33</v>
      </c>
      <c r="D28" s="41">
        <v>1</v>
      </c>
      <c r="E28" s="46">
        <v>5000</v>
      </c>
      <c r="F28" s="44">
        <f t="shared" ref="F28:F45" si="4">D28*E28</f>
        <v>5000</v>
      </c>
      <c r="G28" s="30">
        <v>5000</v>
      </c>
      <c r="H28" s="31">
        <f t="shared" si="0"/>
        <v>5000</v>
      </c>
    </row>
    <row r="29" spans="1:8" ht="24" customHeight="1" x14ac:dyDescent="0.25">
      <c r="A29" s="37">
        <f>A28+1</f>
        <v>20</v>
      </c>
      <c r="B29" s="5" t="s">
        <v>3</v>
      </c>
      <c r="C29" s="4" t="s">
        <v>33</v>
      </c>
      <c r="D29" s="41">
        <v>1</v>
      </c>
      <c r="E29" s="46">
        <v>2000</v>
      </c>
      <c r="F29" s="44">
        <f t="shared" si="4"/>
        <v>2000</v>
      </c>
      <c r="G29" s="30">
        <v>2000</v>
      </c>
      <c r="H29" s="31">
        <f t="shared" si="0"/>
        <v>2000</v>
      </c>
    </row>
    <row r="30" spans="1:8" ht="24" customHeight="1" x14ac:dyDescent="0.25">
      <c r="A30" s="37">
        <f t="shared" ref="A30:A44" si="5">A29+1</f>
        <v>21</v>
      </c>
      <c r="B30" s="5" t="s">
        <v>18</v>
      </c>
      <c r="C30" s="4" t="s">
        <v>2</v>
      </c>
      <c r="D30" s="41">
        <v>1</v>
      </c>
      <c r="E30" s="46">
        <v>8707.7199999999993</v>
      </c>
      <c r="F30" s="44">
        <f t="shared" si="4"/>
        <v>8707.7199999999993</v>
      </c>
      <c r="G30" s="30">
        <v>5000</v>
      </c>
      <c r="H30" s="31">
        <f t="shared" si="0"/>
        <v>5000</v>
      </c>
    </row>
    <row r="31" spans="1:8" ht="24" customHeight="1" x14ac:dyDescent="0.25">
      <c r="A31" s="37">
        <f t="shared" si="5"/>
        <v>22</v>
      </c>
      <c r="B31" s="5" t="s">
        <v>36</v>
      </c>
      <c r="C31" s="4" t="s">
        <v>2</v>
      </c>
      <c r="D31" s="41">
        <v>1</v>
      </c>
      <c r="E31" s="46">
        <v>25000</v>
      </c>
      <c r="F31" s="44">
        <f t="shared" si="4"/>
        <v>25000</v>
      </c>
      <c r="G31" s="30">
        <v>40000</v>
      </c>
      <c r="H31" s="31">
        <f t="shared" si="0"/>
        <v>40000</v>
      </c>
    </row>
    <row r="32" spans="1:8" ht="24" customHeight="1" x14ac:dyDescent="0.25">
      <c r="A32" s="37">
        <f t="shared" si="5"/>
        <v>23</v>
      </c>
      <c r="B32" s="6" t="s">
        <v>8</v>
      </c>
      <c r="C32" s="7" t="s">
        <v>9</v>
      </c>
      <c r="D32" s="42">
        <v>20</v>
      </c>
      <c r="E32" s="46">
        <v>180</v>
      </c>
      <c r="F32" s="44">
        <f t="shared" si="4"/>
        <v>3600</v>
      </c>
      <c r="G32" s="30">
        <v>180</v>
      </c>
      <c r="H32" s="31">
        <f t="shared" si="0"/>
        <v>3600</v>
      </c>
    </row>
    <row r="33" spans="1:8" ht="24" customHeight="1" x14ac:dyDescent="0.25">
      <c r="A33" s="37">
        <f t="shared" si="5"/>
        <v>24</v>
      </c>
      <c r="B33" s="5" t="s">
        <v>35</v>
      </c>
      <c r="C33" s="4" t="s">
        <v>2</v>
      </c>
      <c r="D33" s="41">
        <v>1</v>
      </c>
      <c r="E33" s="46">
        <v>1874.55</v>
      </c>
      <c r="F33" s="44">
        <f t="shared" si="4"/>
        <v>1874.55</v>
      </c>
      <c r="G33" s="30">
        <v>2000</v>
      </c>
      <c r="H33" s="31">
        <f t="shared" si="0"/>
        <v>2000</v>
      </c>
    </row>
    <row r="34" spans="1:8" ht="24" customHeight="1" x14ac:dyDescent="0.25">
      <c r="A34" s="37">
        <f t="shared" si="5"/>
        <v>25</v>
      </c>
      <c r="B34" s="5" t="s">
        <v>10</v>
      </c>
      <c r="C34" s="4" t="s">
        <v>2</v>
      </c>
      <c r="D34" s="41">
        <v>1</v>
      </c>
      <c r="E34" s="46">
        <v>35000</v>
      </c>
      <c r="F34" s="44">
        <f t="shared" si="4"/>
        <v>35000</v>
      </c>
      <c r="G34" s="30">
        <v>30000</v>
      </c>
      <c r="H34" s="31">
        <f t="shared" si="0"/>
        <v>30000</v>
      </c>
    </row>
    <row r="35" spans="1:8" ht="24" customHeight="1" x14ac:dyDescent="0.25">
      <c r="A35" s="37">
        <f t="shared" si="5"/>
        <v>26</v>
      </c>
      <c r="B35" s="5" t="s">
        <v>20</v>
      </c>
      <c r="C35" s="4" t="s">
        <v>2</v>
      </c>
      <c r="D35" s="41">
        <v>1</v>
      </c>
      <c r="E35" s="46">
        <v>15098.65</v>
      </c>
      <c r="F35" s="44">
        <f t="shared" si="4"/>
        <v>15098.65</v>
      </c>
      <c r="G35" s="30">
        <v>15000</v>
      </c>
      <c r="H35" s="31">
        <f t="shared" si="0"/>
        <v>15000</v>
      </c>
    </row>
    <row r="36" spans="1:8" ht="24" customHeight="1" x14ac:dyDescent="0.25">
      <c r="A36" s="37">
        <f t="shared" si="5"/>
        <v>27</v>
      </c>
      <c r="B36" s="6" t="s">
        <v>24</v>
      </c>
      <c r="C36" s="7" t="s">
        <v>40</v>
      </c>
      <c r="D36" s="42">
        <f>((2900*1)*150)/2000</f>
        <v>217.5</v>
      </c>
      <c r="E36" s="46">
        <v>65</v>
      </c>
      <c r="F36" s="44">
        <f t="shared" si="4"/>
        <v>14137.5</v>
      </c>
      <c r="G36" s="30">
        <v>60</v>
      </c>
      <c r="H36" s="31">
        <f t="shared" si="0"/>
        <v>13050</v>
      </c>
    </row>
    <row r="37" spans="1:8" ht="24" customHeight="1" x14ac:dyDescent="0.25">
      <c r="A37" s="37">
        <f t="shared" si="5"/>
        <v>28</v>
      </c>
      <c r="B37" s="6" t="s">
        <v>26</v>
      </c>
      <c r="C37" s="7" t="s">
        <v>27</v>
      </c>
      <c r="D37" s="42">
        <f>1490/9</f>
        <v>165.55555555555554</v>
      </c>
      <c r="E37" s="46">
        <v>8.31</v>
      </c>
      <c r="F37" s="44">
        <f t="shared" si="4"/>
        <v>1375.7666666666667</v>
      </c>
      <c r="G37" s="30">
        <v>17</v>
      </c>
      <c r="H37" s="31">
        <f t="shared" si="0"/>
        <v>2814.4444444444443</v>
      </c>
    </row>
    <row r="38" spans="1:8" ht="24" customHeight="1" x14ac:dyDescent="0.25">
      <c r="A38" s="37">
        <f t="shared" si="5"/>
        <v>29</v>
      </c>
      <c r="B38" s="6" t="s">
        <v>37</v>
      </c>
      <c r="C38" s="7" t="s">
        <v>25</v>
      </c>
      <c r="D38" s="42">
        <f>((2900*0.333)*125)/2000</f>
        <v>60.356250000000003</v>
      </c>
      <c r="E38" s="46">
        <v>220.86</v>
      </c>
      <c r="F38" s="44">
        <f t="shared" si="4"/>
        <v>13330.281375000002</v>
      </c>
      <c r="G38" s="30">
        <v>200</v>
      </c>
      <c r="H38" s="31">
        <f t="shared" si="0"/>
        <v>12071.25</v>
      </c>
    </row>
    <row r="39" spans="1:8" ht="48" customHeight="1" x14ac:dyDescent="0.25">
      <c r="A39" s="37">
        <f t="shared" si="5"/>
        <v>30</v>
      </c>
      <c r="B39" s="6" t="s">
        <v>28</v>
      </c>
      <c r="C39" s="7" t="s">
        <v>29</v>
      </c>
      <c r="D39" s="43">
        <v>0.2</v>
      </c>
      <c r="E39" s="46">
        <v>69494.350000000006</v>
      </c>
      <c r="F39" s="44">
        <f t="shared" si="4"/>
        <v>13898.870000000003</v>
      </c>
      <c r="G39" s="30">
        <v>15000</v>
      </c>
      <c r="H39" s="31">
        <f t="shared" si="0"/>
        <v>3000</v>
      </c>
    </row>
    <row r="40" spans="1:8" ht="24" customHeight="1" x14ac:dyDescent="0.25">
      <c r="A40" s="37">
        <f t="shared" si="5"/>
        <v>31</v>
      </c>
      <c r="B40" s="6" t="s">
        <v>34</v>
      </c>
      <c r="C40" s="7" t="s">
        <v>2</v>
      </c>
      <c r="D40" s="42">
        <v>1</v>
      </c>
      <c r="E40" s="46">
        <v>32390.17</v>
      </c>
      <c r="F40" s="44">
        <f t="shared" si="4"/>
        <v>32390.17</v>
      </c>
      <c r="G40" s="30">
        <v>15000</v>
      </c>
      <c r="H40" s="31">
        <f t="shared" si="0"/>
        <v>15000</v>
      </c>
    </row>
    <row r="41" spans="1:8" ht="34.5" customHeight="1" x14ac:dyDescent="0.25">
      <c r="A41" s="37">
        <f>A40+1</f>
        <v>32</v>
      </c>
      <c r="B41" s="6" t="s">
        <v>38</v>
      </c>
      <c r="C41" s="7" t="s">
        <v>2</v>
      </c>
      <c r="D41" s="42">
        <v>1</v>
      </c>
      <c r="E41" s="46">
        <v>107064.76</v>
      </c>
      <c r="F41" s="44">
        <f t="shared" si="4"/>
        <v>107064.76</v>
      </c>
      <c r="G41" s="30">
        <v>83000</v>
      </c>
      <c r="H41" s="31">
        <f t="shared" si="0"/>
        <v>83000</v>
      </c>
    </row>
    <row r="42" spans="1:8" ht="24" customHeight="1" x14ac:dyDescent="0.25">
      <c r="A42" s="37">
        <f t="shared" si="5"/>
        <v>33</v>
      </c>
      <c r="B42" s="6" t="s">
        <v>23</v>
      </c>
      <c r="C42" s="7" t="s">
        <v>2</v>
      </c>
      <c r="D42" s="42">
        <v>1</v>
      </c>
      <c r="E42" s="46">
        <v>169983.84</v>
      </c>
      <c r="F42" s="44">
        <f t="shared" si="4"/>
        <v>169983.84</v>
      </c>
      <c r="G42" s="30">
        <v>200000</v>
      </c>
      <c r="H42" s="31">
        <f t="shared" si="0"/>
        <v>200000</v>
      </c>
    </row>
    <row r="43" spans="1:8" ht="24" customHeight="1" x14ac:dyDescent="0.25">
      <c r="A43" s="37">
        <f>A42+1</f>
        <v>34</v>
      </c>
      <c r="B43" s="6" t="s">
        <v>22</v>
      </c>
      <c r="C43" s="7" t="s">
        <v>2</v>
      </c>
      <c r="D43" s="42">
        <v>1</v>
      </c>
      <c r="E43" s="46">
        <v>98009.96</v>
      </c>
      <c r="F43" s="44">
        <f t="shared" si="4"/>
        <v>98009.96</v>
      </c>
      <c r="G43" s="30">
        <v>107000</v>
      </c>
      <c r="H43" s="31">
        <f t="shared" si="0"/>
        <v>107000</v>
      </c>
    </row>
    <row r="44" spans="1:8" ht="24" customHeight="1" x14ac:dyDescent="0.25">
      <c r="A44" s="37">
        <f t="shared" si="5"/>
        <v>35</v>
      </c>
      <c r="B44" s="6" t="s">
        <v>39</v>
      </c>
      <c r="C44" s="7" t="s">
        <v>2</v>
      </c>
      <c r="D44" s="42">
        <v>1</v>
      </c>
      <c r="E44" s="46">
        <v>40571.11</v>
      </c>
      <c r="F44" s="44">
        <f t="shared" si="4"/>
        <v>40571.11</v>
      </c>
      <c r="G44" s="30">
        <v>38000</v>
      </c>
      <c r="H44" s="31">
        <f t="shared" si="0"/>
        <v>38000</v>
      </c>
    </row>
    <row r="45" spans="1:8" ht="24" customHeight="1" x14ac:dyDescent="0.25">
      <c r="A45" s="37">
        <f>A44+1</f>
        <v>36</v>
      </c>
      <c r="B45" s="6" t="s">
        <v>41</v>
      </c>
      <c r="C45" s="7" t="s">
        <v>42</v>
      </c>
      <c r="D45" s="42">
        <v>120</v>
      </c>
      <c r="E45" s="46">
        <v>70.84</v>
      </c>
      <c r="F45" s="44">
        <f t="shared" si="4"/>
        <v>8500.8000000000011</v>
      </c>
      <c r="G45" s="30">
        <v>41.5</v>
      </c>
      <c r="H45" s="31">
        <f t="shared" si="0"/>
        <v>4980</v>
      </c>
    </row>
    <row r="46" spans="1:8" ht="24" customHeight="1" x14ac:dyDescent="0.2">
      <c r="A46" s="35"/>
      <c r="B46" s="19" t="s">
        <v>31</v>
      </c>
      <c r="C46" s="19"/>
      <c r="D46" s="19"/>
      <c r="E46" s="47"/>
      <c r="F46" s="36"/>
      <c r="G46" s="30"/>
      <c r="H46" s="31">
        <f t="shared" si="0"/>
        <v>0</v>
      </c>
    </row>
    <row r="47" spans="1:8" ht="24" customHeight="1" x14ac:dyDescent="0.25">
      <c r="A47" s="37">
        <f>A45+1</f>
        <v>37</v>
      </c>
      <c r="B47" s="5" t="s">
        <v>14</v>
      </c>
      <c r="C47" s="4" t="s">
        <v>33</v>
      </c>
      <c r="D47" s="41">
        <v>1</v>
      </c>
      <c r="E47" s="46">
        <v>5000</v>
      </c>
      <c r="F47" s="44">
        <f t="shared" ref="F47:F62" si="6">D47*E47</f>
        <v>5000</v>
      </c>
      <c r="G47" s="30">
        <v>5000</v>
      </c>
      <c r="H47" s="31">
        <f t="shared" si="0"/>
        <v>5000</v>
      </c>
    </row>
    <row r="48" spans="1:8" ht="24" customHeight="1" x14ac:dyDescent="0.25">
      <c r="A48" s="37">
        <f>A47+1</f>
        <v>38</v>
      </c>
      <c r="B48" s="5" t="s">
        <v>3</v>
      </c>
      <c r="C48" s="4" t="s">
        <v>33</v>
      </c>
      <c r="D48" s="41">
        <v>1</v>
      </c>
      <c r="E48" s="46">
        <v>2000</v>
      </c>
      <c r="F48" s="44">
        <f t="shared" si="6"/>
        <v>2000</v>
      </c>
      <c r="G48" s="30">
        <v>2000</v>
      </c>
      <c r="H48" s="31">
        <f t="shared" si="0"/>
        <v>2000</v>
      </c>
    </row>
    <row r="49" spans="1:8" ht="24" customHeight="1" x14ac:dyDescent="0.25">
      <c r="A49" s="37">
        <f t="shared" ref="A49:A63" si="7">A48+1</f>
        <v>39</v>
      </c>
      <c r="B49" s="5" t="s">
        <v>18</v>
      </c>
      <c r="C49" s="4" t="s">
        <v>2</v>
      </c>
      <c r="D49" s="41">
        <v>1</v>
      </c>
      <c r="E49" s="46">
        <v>5000</v>
      </c>
      <c r="F49" s="44">
        <f t="shared" si="6"/>
        <v>5000</v>
      </c>
      <c r="G49" s="30">
        <v>5000</v>
      </c>
      <c r="H49" s="31">
        <f t="shared" si="0"/>
        <v>5000</v>
      </c>
    </row>
    <row r="50" spans="1:8" ht="24" customHeight="1" x14ac:dyDescent="0.25">
      <c r="A50" s="37">
        <f t="shared" si="7"/>
        <v>40</v>
      </c>
      <c r="B50" s="5" t="s">
        <v>36</v>
      </c>
      <c r="C50" s="4" t="s">
        <v>2</v>
      </c>
      <c r="D50" s="41">
        <v>1</v>
      </c>
      <c r="E50" s="46">
        <v>25000</v>
      </c>
      <c r="F50" s="44">
        <f t="shared" si="6"/>
        <v>25000</v>
      </c>
      <c r="G50" s="30">
        <v>58000</v>
      </c>
      <c r="H50" s="31">
        <f t="shared" si="0"/>
        <v>58000</v>
      </c>
    </row>
    <row r="51" spans="1:8" ht="24" customHeight="1" x14ac:dyDescent="0.25">
      <c r="A51" s="37">
        <f t="shared" si="7"/>
        <v>41</v>
      </c>
      <c r="B51" s="6" t="s">
        <v>8</v>
      </c>
      <c r="C51" s="7" t="s">
        <v>9</v>
      </c>
      <c r="D51" s="42">
        <v>20</v>
      </c>
      <c r="E51" s="46">
        <v>180</v>
      </c>
      <c r="F51" s="44">
        <f t="shared" si="6"/>
        <v>3600</v>
      </c>
      <c r="G51" s="30">
        <v>180</v>
      </c>
      <c r="H51" s="31">
        <f t="shared" si="0"/>
        <v>3600</v>
      </c>
    </row>
    <row r="52" spans="1:8" ht="24" customHeight="1" x14ac:dyDescent="0.25">
      <c r="A52" s="37">
        <f t="shared" si="7"/>
        <v>42</v>
      </c>
      <c r="B52" s="5" t="s">
        <v>35</v>
      </c>
      <c r="C52" s="4" t="s">
        <v>2</v>
      </c>
      <c r="D52" s="41">
        <v>1</v>
      </c>
      <c r="E52" s="46">
        <v>1315.67</v>
      </c>
      <c r="F52" s="44">
        <f t="shared" si="6"/>
        <v>1315.67</v>
      </c>
      <c r="G52" s="30">
        <v>2000</v>
      </c>
      <c r="H52" s="31">
        <f t="shared" si="0"/>
        <v>2000</v>
      </c>
    </row>
    <row r="53" spans="1:8" ht="24" customHeight="1" x14ac:dyDescent="0.25">
      <c r="A53" s="37">
        <f t="shared" si="7"/>
        <v>43</v>
      </c>
      <c r="B53" s="5" t="s">
        <v>10</v>
      </c>
      <c r="C53" s="4" t="s">
        <v>2</v>
      </c>
      <c r="D53" s="41">
        <v>1</v>
      </c>
      <c r="E53" s="46">
        <v>35000</v>
      </c>
      <c r="F53" s="44">
        <f t="shared" si="6"/>
        <v>35000</v>
      </c>
      <c r="G53" s="30">
        <v>30000</v>
      </c>
      <c r="H53" s="31">
        <f t="shared" si="0"/>
        <v>30000</v>
      </c>
    </row>
    <row r="54" spans="1:8" ht="24" customHeight="1" x14ac:dyDescent="0.25">
      <c r="A54" s="37">
        <f t="shared" si="7"/>
        <v>44</v>
      </c>
      <c r="B54" s="5" t="s">
        <v>20</v>
      </c>
      <c r="C54" s="4" t="s">
        <v>2</v>
      </c>
      <c r="D54" s="41">
        <v>1</v>
      </c>
      <c r="E54" s="46">
        <v>22132.47</v>
      </c>
      <c r="F54" s="44">
        <f t="shared" si="6"/>
        <v>22132.47</v>
      </c>
      <c r="G54" s="30">
        <v>15000</v>
      </c>
      <c r="H54" s="31">
        <f t="shared" si="0"/>
        <v>15000</v>
      </c>
    </row>
    <row r="55" spans="1:8" ht="24" customHeight="1" x14ac:dyDescent="0.25">
      <c r="A55" s="37">
        <f t="shared" si="7"/>
        <v>45</v>
      </c>
      <c r="B55" s="6" t="s">
        <v>24</v>
      </c>
      <c r="C55" s="7" t="s">
        <v>40</v>
      </c>
      <c r="D55" s="42">
        <f>((1400*1)*150)/2000</f>
        <v>105</v>
      </c>
      <c r="E55" s="46">
        <v>75</v>
      </c>
      <c r="F55" s="44">
        <f t="shared" si="6"/>
        <v>7875</v>
      </c>
      <c r="G55" s="30">
        <v>60</v>
      </c>
      <c r="H55" s="31">
        <f t="shared" si="0"/>
        <v>6300</v>
      </c>
    </row>
    <row r="56" spans="1:8" ht="24" customHeight="1" x14ac:dyDescent="0.25">
      <c r="A56" s="37">
        <f t="shared" si="7"/>
        <v>46</v>
      </c>
      <c r="B56" s="6" t="s">
        <v>26</v>
      </c>
      <c r="C56" s="7" t="s">
        <v>27</v>
      </c>
      <c r="D56" s="42">
        <f>1300/9</f>
        <v>144.44444444444446</v>
      </c>
      <c r="E56" s="46">
        <v>11.04</v>
      </c>
      <c r="F56" s="44">
        <f t="shared" si="6"/>
        <v>1594.6666666666667</v>
      </c>
      <c r="G56" s="30">
        <v>17</v>
      </c>
      <c r="H56" s="31">
        <f t="shared" si="0"/>
        <v>2455.5555555555557</v>
      </c>
    </row>
    <row r="57" spans="1:8" ht="24" customHeight="1" x14ac:dyDescent="0.25">
      <c r="A57" s="37">
        <f t="shared" si="7"/>
        <v>47</v>
      </c>
      <c r="B57" s="6" t="s">
        <v>37</v>
      </c>
      <c r="C57" s="7" t="s">
        <v>25</v>
      </c>
      <c r="D57" s="42">
        <f>((1400*0.333)*125)/2000</f>
        <v>29.137500000000003</v>
      </c>
      <c r="E57" s="46">
        <v>262.27</v>
      </c>
      <c r="F57" s="44">
        <f t="shared" si="6"/>
        <v>7641.8921250000003</v>
      </c>
      <c r="G57" s="30">
        <v>216</v>
      </c>
      <c r="H57" s="31">
        <f t="shared" si="0"/>
        <v>6293.7000000000007</v>
      </c>
    </row>
    <row r="58" spans="1:8" ht="48" customHeight="1" x14ac:dyDescent="0.25">
      <c r="A58" s="37">
        <f t="shared" si="7"/>
        <v>48</v>
      </c>
      <c r="B58" s="6" t="s">
        <v>28</v>
      </c>
      <c r="C58" s="7" t="s">
        <v>29</v>
      </c>
      <c r="D58" s="43">
        <v>0.2</v>
      </c>
      <c r="E58" s="46">
        <v>69494.350000000006</v>
      </c>
      <c r="F58" s="44">
        <f t="shared" si="6"/>
        <v>13898.870000000003</v>
      </c>
      <c r="G58" s="30">
        <v>15000</v>
      </c>
      <c r="H58" s="31">
        <f t="shared" si="0"/>
        <v>3000</v>
      </c>
    </row>
    <row r="59" spans="1:8" ht="24" customHeight="1" x14ac:dyDescent="0.25">
      <c r="A59" s="37">
        <f t="shared" si="7"/>
        <v>49</v>
      </c>
      <c r="B59" s="6" t="s">
        <v>34</v>
      </c>
      <c r="C59" s="7" t="s">
        <v>2</v>
      </c>
      <c r="D59" s="42">
        <v>1</v>
      </c>
      <c r="E59" s="46">
        <v>34352.07</v>
      </c>
      <c r="F59" s="44">
        <f t="shared" si="6"/>
        <v>34352.07</v>
      </c>
      <c r="G59" s="30">
        <v>17500</v>
      </c>
      <c r="H59" s="31">
        <f t="shared" si="0"/>
        <v>17500</v>
      </c>
    </row>
    <row r="60" spans="1:8" ht="24" customHeight="1" x14ac:dyDescent="0.25">
      <c r="A60" s="37">
        <f t="shared" si="7"/>
        <v>50</v>
      </c>
      <c r="B60" s="6" t="s">
        <v>38</v>
      </c>
      <c r="C60" s="7" t="s">
        <v>2</v>
      </c>
      <c r="D60" s="42">
        <v>1</v>
      </c>
      <c r="E60" s="46">
        <v>99129.21</v>
      </c>
      <c r="F60" s="44">
        <f t="shared" si="6"/>
        <v>99129.21</v>
      </c>
      <c r="G60" s="30">
        <v>84000</v>
      </c>
      <c r="H60" s="31">
        <f t="shared" si="0"/>
        <v>84000</v>
      </c>
    </row>
    <row r="61" spans="1:8" ht="24" customHeight="1" x14ac:dyDescent="0.25">
      <c r="A61" s="37">
        <f t="shared" si="7"/>
        <v>51</v>
      </c>
      <c r="B61" s="6" t="s">
        <v>23</v>
      </c>
      <c r="C61" s="7" t="s">
        <v>2</v>
      </c>
      <c r="D61" s="42">
        <v>1</v>
      </c>
      <c r="E61" s="46">
        <v>169590.91</v>
      </c>
      <c r="F61" s="44">
        <f t="shared" si="6"/>
        <v>169590.91</v>
      </c>
      <c r="G61" s="30">
        <v>200000</v>
      </c>
      <c r="H61" s="31">
        <f t="shared" si="0"/>
        <v>200000</v>
      </c>
    </row>
    <row r="62" spans="1:8" ht="24" customHeight="1" x14ac:dyDescent="0.25">
      <c r="A62" s="37">
        <f t="shared" si="7"/>
        <v>52</v>
      </c>
      <c r="B62" s="6" t="s">
        <v>22</v>
      </c>
      <c r="C62" s="7" t="s">
        <v>2</v>
      </c>
      <c r="D62" s="42">
        <v>1</v>
      </c>
      <c r="E62" s="46">
        <v>126233.73</v>
      </c>
      <c r="F62" s="44">
        <f t="shared" si="6"/>
        <v>126233.73</v>
      </c>
      <c r="G62" s="30">
        <v>130000</v>
      </c>
      <c r="H62" s="31">
        <f t="shared" si="0"/>
        <v>130000</v>
      </c>
    </row>
    <row r="63" spans="1:8" ht="24" customHeight="1" x14ac:dyDescent="0.25">
      <c r="A63" s="37">
        <f t="shared" si="7"/>
        <v>53</v>
      </c>
      <c r="B63" s="6" t="s">
        <v>39</v>
      </c>
      <c r="C63" s="7" t="s">
        <v>2</v>
      </c>
      <c r="D63" s="42">
        <v>1</v>
      </c>
      <c r="E63" s="46">
        <v>42601.42</v>
      </c>
      <c r="F63" s="44">
        <f t="shared" ref="F63:F64" si="8">D63*E63</f>
        <v>42601.42</v>
      </c>
      <c r="G63" s="30">
        <v>38000</v>
      </c>
      <c r="H63" s="31">
        <f t="shared" si="0"/>
        <v>38000</v>
      </c>
    </row>
    <row r="64" spans="1:8" ht="24" customHeight="1" thickBot="1" x14ac:dyDescent="0.3">
      <c r="A64" s="37">
        <f>A63+1</f>
        <v>54</v>
      </c>
      <c r="B64" s="6" t="s">
        <v>41</v>
      </c>
      <c r="C64" s="7" t="s">
        <v>42</v>
      </c>
      <c r="D64" s="42">
        <v>30</v>
      </c>
      <c r="E64" s="46">
        <v>223.33</v>
      </c>
      <c r="F64" s="45">
        <f t="shared" si="8"/>
        <v>6699.9000000000005</v>
      </c>
      <c r="G64" s="39">
        <v>105</v>
      </c>
      <c r="H64" s="40">
        <f t="shared" si="0"/>
        <v>3150</v>
      </c>
    </row>
    <row r="65" spans="1:8" ht="58.5" customHeight="1" thickBot="1" x14ac:dyDescent="0.35">
      <c r="A65" s="38">
        <v>55</v>
      </c>
      <c r="B65" s="56" t="s">
        <v>44</v>
      </c>
      <c r="C65" s="57"/>
      <c r="D65" s="57"/>
      <c r="E65" s="52">
        <f>SUM(F9:F64)</f>
        <v>1812966.3090177085</v>
      </c>
      <c r="F65" s="53"/>
      <c r="G65" s="54">
        <f>SUM(H9:H64)</f>
        <v>1692606.0296874999</v>
      </c>
      <c r="H65" s="55"/>
    </row>
    <row r="66" spans="1:8" ht="18" customHeight="1" x14ac:dyDescent="0.25">
      <c r="A66" s="10" t="s">
        <v>4</v>
      </c>
      <c r="B66" s="11"/>
      <c r="C66" s="11"/>
      <c r="D66" s="11"/>
      <c r="E66" s="23"/>
      <c r="F66" s="12"/>
    </row>
    <row r="67" spans="1:8" ht="22.5" customHeight="1" x14ac:dyDescent="0.25">
      <c r="A67" s="68" t="s">
        <v>5</v>
      </c>
      <c r="B67" s="69"/>
      <c r="C67" s="69"/>
      <c r="D67" s="69"/>
      <c r="E67" s="69"/>
      <c r="F67" s="70"/>
    </row>
    <row r="68" spans="1:8" ht="19.5" customHeight="1" x14ac:dyDescent="0.2">
      <c r="A68" s="13"/>
      <c r="F68" s="14"/>
    </row>
    <row r="69" spans="1:8" ht="21.75" customHeight="1" x14ac:dyDescent="0.2">
      <c r="A69" s="15" t="s">
        <v>11</v>
      </c>
      <c r="B69" s="9"/>
      <c r="F69" s="14"/>
    </row>
    <row r="70" spans="1:8" ht="30.75" customHeight="1" thickBot="1" x14ac:dyDescent="0.25">
      <c r="A70" s="16" t="s">
        <v>12</v>
      </c>
      <c r="B70" s="17"/>
      <c r="C70" s="17"/>
      <c r="D70" s="17"/>
      <c r="E70" s="25"/>
      <c r="F70" s="18"/>
    </row>
  </sheetData>
  <mergeCells count="11">
    <mergeCell ref="A1:F1"/>
    <mergeCell ref="A2:F2"/>
    <mergeCell ref="A3:F3"/>
    <mergeCell ref="A4:F4"/>
    <mergeCell ref="A67:F67"/>
    <mergeCell ref="A7:F7"/>
    <mergeCell ref="E5:F5"/>
    <mergeCell ref="G5:H5"/>
    <mergeCell ref="E65:F65"/>
    <mergeCell ref="G65:H65"/>
    <mergeCell ref="B65:D65"/>
  </mergeCells>
  <pageMargins left="0.7" right="0.7" top="0.75" bottom="0.75" header="0.3" footer="0.3"/>
  <pageSetup scale="77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30FAB4-3F7F-4998-9412-99F090CDDF13}"/>
</file>

<file path=customXml/itemProps2.xml><?xml version="1.0" encoding="utf-8"?>
<ds:datastoreItem xmlns:ds="http://schemas.openxmlformats.org/officeDocument/2006/customXml" ds:itemID="{46CA5C5F-C224-463B-ADB3-DA53B81E2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50700-6209-4A5E-99F6-255D0C8B3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Christensen</dc:creator>
  <cp:lastModifiedBy>Queenie Tran</cp:lastModifiedBy>
  <cp:lastPrinted>2024-02-20T03:45:37Z</cp:lastPrinted>
  <dcterms:created xsi:type="dcterms:W3CDTF">2015-06-05T18:17:20Z</dcterms:created>
  <dcterms:modified xsi:type="dcterms:W3CDTF">2024-05-21T00:12:02Z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